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ofie\OneDrive\Bureau\Calculs\test console\"/>
    </mc:Choice>
  </mc:AlternateContent>
  <xr:revisionPtr revIDLastSave="0" documentId="13_ncr:1_{80DCF5E0-A8F7-4BC2-B595-91ABCA09E5B3}" xr6:coauthVersionLast="47" xr6:coauthVersionMax="47" xr10:uidLastSave="{00000000-0000-0000-0000-000000000000}"/>
  <bookViews>
    <workbookView xWindow="-21720" yWindow="-1155" windowWidth="21840" windowHeight="13020" xr2:uid="{637FF0FF-3DD8-49AD-A13D-077494B044B3}"/>
  </bookViews>
  <sheets>
    <sheet name="modal analysis results no MPC" sheetId="3" r:id="rId1"/>
    <sheet name="modal analysis results" sheetId="1" state="hidden" r:id="rId2"/>
    <sheet name="modal analysis options" sheetId="2" state="hidden" r:id="rId3"/>
    <sheet name="validation analytique" sheetId="4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4" l="1"/>
  <c r="F9" i="4"/>
  <c r="F7" i="4"/>
  <c r="F8" i="4"/>
  <c r="F6" i="4"/>
  <c r="F4" i="4"/>
  <c r="C10" i="4"/>
  <c r="C9" i="4"/>
  <c r="C5" i="4"/>
  <c r="W3" i="3"/>
  <c r="AB3" i="3" s="1"/>
  <c r="W4" i="3"/>
  <c r="AB4" i="3" s="1"/>
  <c r="V3" i="3"/>
  <c r="U3" i="3"/>
  <c r="Z3" i="3" s="1"/>
  <c r="U4" i="3"/>
  <c r="Z4" i="3" s="1"/>
  <c r="V4" i="3"/>
  <c r="AA4" i="3" s="1"/>
  <c r="U5" i="3"/>
  <c r="Z5" i="3" s="1"/>
  <c r="V5" i="3"/>
  <c r="AA5" i="3" s="1"/>
  <c r="W5" i="3"/>
  <c r="AB5" i="3" s="1"/>
  <c r="U6" i="3"/>
  <c r="Z6" i="3" s="1"/>
  <c r="V6" i="3"/>
  <c r="AA6" i="3" s="1"/>
  <c r="W6" i="3"/>
  <c r="AB6" i="3" s="1"/>
  <c r="U7" i="3"/>
  <c r="Z7" i="3" s="1"/>
  <c r="V7" i="3"/>
  <c r="AA7" i="3" s="1"/>
  <c r="W7" i="3"/>
  <c r="AB7" i="3" s="1"/>
  <c r="U8" i="3"/>
  <c r="Z8" i="3" s="1"/>
  <c r="V8" i="3"/>
  <c r="AA8" i="3" s="1"/>
  <c r="W8" i="3"/>
  <c r="AB8" i="3" s="1"/>
  <c r="AA3" i="3"/>
  <c r="Q4" i="3"/>
  <c r="Q5" i="3"/>
  <c r="Q6" i="3"/>
  <c r="Q7" i="3"/>
  <c r="Q8" i="3"/>
  <c r="Q3" i="3"/>
</calcChain>
</file>

<file path=xl/sharedStrings.xml><?xml version="1.0" encoding="utf-8"?>
<sst xmlns="http://schemas.openxmlformats.org/spreadsheetml/2006/main" count="123" uniqueCount="91">
  <si>
    <t>ROBOT</t>
  </si>
  <si>
    <t>MECWAY</t>
  </si>
  <si>
    <t>cas/mode</t>
  </si>
  <si>
    <t>frequence [Hz]</t>
  </si>
  <si>
    <t>periode [s]</t>
  </si>
  <si>
    <t>masses cumulées UX [%]</t>
  </si>
  <si>
    <t>masses cumulées UY [%]</t>
  </si>
  <si>
    <t>masses cumulées UZ [%]</t>
  </si>
  <si>
    <t>masse modale UX [%]</t>
  </si>
  <si>
    <t>masse modale UY [%]</t>
  </si>
  <si>
    <t>masse modale UZ [%]</t>
  </si>
  <si>
    <t>total masse UX[kg]</t>
  </si>
  <si>
    <t>total masse UY[kg]</t>
  </si>
  <si>
    <t>total masse UZ[kg]</t>
  </si>
  <si>
    <t>masse TX</t>
  </si>
  <si>
    <t>masse TY</t>
  </si>
  <si>
    <t>masse Tz</t>
  </si>
  <si>
    <t>total masse</t>
  </si>
  <si>
    <t>CX robot/Cxmecway</t>
  </si>
  <si>
    <t xml:space="preserve"> 6/ 1</t>
  </si>
  <si>
    <t>18/1</t>
  </si>
  <si>
    <t xml:space="preserve"> 6/ 2</t>
  </si>
  <si>
    <t>18/2</t>
  </si>
  <si>
    <t xml:space="preserve"> 6/ 3</t>
  </si>
  <si>
    <t>18/3</t>
  </si>
  <si>
    <t xml:space="preserve"> 6/ 4</t>
  </si>
  <si>
    <t>18/4</t>
  </si>
  <si>
    <t xml:space="preserve"> 6/ 5</t>
  </si>
  <si>
    <t>18/5</t>
  </si>
  <si>
    <t xml:space="preserve"> 6/ 6</t>
  </si>
  <si>
    <t>18/6</t>
  </si>
  <si>
    <t xml:space="preserve"> 6/ 7</t>
  </si>
  <si>
    <t xml:space="preserve"> 6/ 8</t>
  </si>
  <si>
    <t xml:space="preserve"> 6/ 9</t>
  </si>
  <si>
    <t xml:space="preserve"> 6/ 10</t>
  </si>
  <si>
    <t xml:space="preserve"> 6/ 11</t>
  </si>
  <si>
    <t xml:space="preserve"> 6/ 12</t>
  </si>
  <si>
    <t xml:space="preserve"> 6/ 13</t>
  </si>
  <si>
    <t xml:space="preserve"> 6/ 14</t>
  </si>
  <si>
    <t xml:space="preserve"> 6/ 15</t>
  </si>
  <si>
    <t xml:space="preserve"> 6/ 16</t>
  </si>
  <si>
    <t xml:space="preserve"> 6/ 17</t>
  </si>
  <si>
    <t xml:space="preserve"> 6/ 18</t>
  </si>
  <si>
    <t xml:space="preserve"> 6/ 19</t>
  </si>
  <si>
    <t xml:space="preserve"> 6/ 20</t>
  </si>
  <si>
    <t xml:space="preserve"> 6/ 21</t>
  </si>
  <si>
    <t xml:space="preserve"> 6/ 22</t>
  </si>
  <si>
    <t xml:space="preserve"> 6/ 23</t>
  </si>
  <si>
    <t xml:space="preserve"> 6/ 24</t>
  </si>
  <si>
    <t xml:space="preserve"> 6/ 25</t>
  </si>
  <si>
    <t xml:space="preserve"> 6/ 26</t>
  </si>
  <si>
    <t xml:space="preserve"> 6/ 27</t>
  </si>
  <si>
    <t xml:space="preserve"> 6/ 28</t>
  </si>
  <si>
    <t xml:space="preserve"> 6/ 29</t>
  </si>
  <si>
    <t xml:space="preserve"> 6/ 30</t>
  </si>
  <si>
    <t xml:space="preserve"> 6/ 31</t>
  </si>
  <si>
    <t xml:space="preserve"> 6/ 32</t>
  </si>
  <si>
    <t xml:space="preserve"> 6/ 33</t>
  </si>
  <si>
    <t xml:space="preserve"> 6/ 34</t>
  </si>
  <si>
    <t xml:space="preserve"> 6/ 35</t>
  </si>
  <si>
    <t xml:space="preserve"> 6/ 36</t>
  </si>
  <si>
    <t xml:space="preserve"> 6/ 37</t>
  </si>
  <si>
    <t xml:space="preserve"> 6/ 38</t>
  </si>
  <si>
    <t xml:space="preserve"> 6/ 39</t>
  </si>
  <si>
    <t xml:space="preserve"> 6/ 40</t>
  </si>
  <si>
    <t xml:space="preserve"> 6/ 41</t>
  </si>
  <si>
    <t xml:space="preserve"> 6/ 42</t>
  </si>
  <si>
    <t xml:space="preserve"> 6/ 43</t>
  </si>
  <si>
    <t xml:space="preserve"> 6/ 44</t>
  </si>
  <si>
    <t xml:space="preserve"> 6/ 45</t>
  </si>
  <si>
    <t xml:space="preserve"> 6/ 46</t>
  </si>
  <si>
    <t xml:space="preserve"> 6/ 47</t>
  </si>
  <si>
    <t xml:space="preserve"> 6/ 48</t>
  </si>
  <si>
    <t xml:space="preserve"> 6/ 49</t>
  </si>
  <si>
    <t xml:space="preserve"> 6/ 50</t>
  </si>
  <si>
    <t>impossible</t>
  </si>
  <si>
    <t xml:space="preserve">solution / mechanical misc / modal effective mass or modal effective mass fraction not avaiable </t>
  </si>
  <si>
    <t>&lt;&lt;--</t>
  </si>
  <si>
    <t>masses without rotationnal inertia</t>
  </si>
  <si>
    <t>validation guide</t>
  </si>
  <si>
    <t>E</t>
  </si>
  <si>
    <t>m</t>
  </si>
  <si>
    <t>l</t>
  </si>
  <si>
    <t>f</t>
  </si>
  <si>
    <t>Pa</t>
  </si>
  <si>
    <t>Iz</t>
  </si>
  <si>
    <t>m4</t>
  </si>
  <si>
    <t>kg</t>
  </si>
  <si>
    <t>hz</t>
  </si>
  <si>
    <t>s</t>
  </si>
  <si>
    <t>mode torsion (fictif mode no masses excited)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</si>
</sst>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6" fontId="0" fillId="0" borderId="0" xfId="0" quotePrefix="1" applyNumberFormat="1"/>
    <xf numFmtId="0" fontId="1" fillId="2" borderId="0" xfId="0" applyFont="1" applyFill="1"/>
    <xf numFmtId="11" fontId="0" fillId="0" borderId="0" xfId="0" applyNumberFormat="1"/>
    <xf numFmtId="0" fontId="0" fillId="3" borderId="0" xfId="0" applyFill="1"/>
    <xf numFmtId="43" fontId="0" fillId="0" borderId="0" xfId="1" applyFont="1"/>
    <xf numFmtId="164" fontId="0" fillId="0" borderId="0" xfId="0" applyNumberFormat="1"/>
  </cellXfs>
  <cellStyles count="2">
    <cellStyle name="Millier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772884</xdr:colOff>
      <xdr:row>1</xdr:row>
      <xdr:rowOff>174170</xdr:rowOff>
    </xdr:from>
    <xdr:to>
      <xdr:col>33</xdr:col>
      <xdr:colOff>577</xdr:colOff>
      <xdr:row>41</xdr:row>
      <xdr:rowOff>141513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4C37CCE-CD10-2754-19B9-5EDF9BF69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0284" y="359227"/>
          <a:ext cx="15088179" cy="7369629"/>
        </a:xfrm>
        <a:prstGeom prst="rect">
          <a:avLst/>
        </a:prstGeom>
      </xdr:spPr>
    </xdr:pic>
    <xdr:clientData/>
  </xdr:twoCellAnchor>
  <xdr:twoCellAnchor>
    <xdr:from>
      <xdr:col>14</xdr:col>
      <xdr:colOff>272143</xdr:colOff>
      <xdr:row>25</xdr:row>
      <xdr:rowOff>32657</xdr:rowOff>
    </xdr:from>
    <xdr:to>
      <xdr:col>17</xdr:col>
      <xdr:colOff>130628</xdr:colOff>
      <xdr:row>27</xdr:row>
      <xdr:rowOff>21771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4357878-6CB3-2CF0-7964-A8024EB30081}"/>
            </a:ext>
          </a:extLst>
        </xdr:cNvPr>
        <xdr:cNvSpPr/>
      </xdr:nvSpPr>
      <xdr:spPr>
        <a:xfrm>
          <a:off x="10744200" y="4659086"/>
          <a:ext cx="2242457" cy="359228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250371</xdr:colOff>
      <xdr:row>27</xdr:row>
      <xdr:rowOff>87086</xdr:rowOff>
    </xdr:from>
    <xdr:to>
      <xdr:col>19</xdr:col>
      <xdr:colOff>500743</xdr:colOff>
      <xdr:row>33</xdr:row>
      <xdr:rowOff>54428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F5485307-79F1-656F-C3A6-294B1B1C7207}"/>
            </a:ext>
          </a:extLst>
        </xdr:cNvPr>
        <xdr:cNvCxnSpPr/>
      </xdr:nvCxnSpPr>
      <xdr:spPr>
        <a:xfrm flipH="1" flipV="1">
          <a:off x="13106400" y="5083629"/>
          <a:ext cx="1839686" cy="1077685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272143</xdr:colOff>
      <xdr:row>32</xdr:row>
      <xdr:rowOff>87085</xdr:rowOff>
    </xdr:from>
    <xdr:to>
      <xdr:col>24</xdr:col>
      <xdr:colOff>337457</xdr:colOff>
      <xdr:row>38</xdr:row>
      <xdr:rowOff>87086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C9A2E9C-EC84-F88D-8455-123338597192}"/>
            </a:ext>
          </a:extLst>
        </xdr:cNvPr>
        <xdr:cNvSpPr txBox="1"/>
      </xdr:nvSpPr>
      <xdr:spPr>
        <a:xfrm>
          <a:off x="15512143" y="6008914"/>
          <a:ext cx="3243943" cy="11103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Not</a:t>
          </a:r>
          <a:r>
            <a:rPr lang="fr-FR" sz="1100" baseline="0"/>
            <a:t> avaiable maybe because of beam releases and/ or constraint equations.</a:t>
          </a:r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495300</xdr:colOff>
      <xdr:row>26</xdr:row>
      <xdr:rowOff>115788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48AF784-5F3E-3B80-8A30-4FA862A50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80975"/>
          <a:ext cx="2781300" cy="4640163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14</xdr:row>
      <xdr:rowOff>57150</xdr:rowOff>
    </xdr:from>
    <xdr:to>
      <xdr:col>4</xdr:col>
      <xdr:colOff>38100</xdr:colOff>
      <xdr:row>15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4E8E3DC-2442-FA17-BF57-8379A6BC2D6B}"/>
            </a:ext>
          </a:extLst>
        </xdr:cNvPr>
        <xdr:cNvSpPr/>
      </xdr:nvSpPr>
      <xdr:spPr>
        <a:xfrm>
          <a:off x="800100" y="2590800"/>
          <a:ext cx="2286000" cy="238125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kern="12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F4D1F8C-E14D-4025-BDC0-4A3C9F7847A4}" name="Tableau13" displayName="Tableau13" ref="B2:M9" totalsRowShown="0">
  <autoFilter ref="B2:M9" xr:uid="{7BE98261-9D8B-44AC-9150-83F8D7C71263}"/>
  <tableColumns count="12">
    <tableColumn id="1" xr3:uid="{8385E1A2-39DE-4ABD-BF4A-C2C3920140DA}" name="cas/mode"/>
    <tableColumn id="2" xr3:uid="{311EF3B5-F2C7-461C-B3D9-3B15E90E6091}" name="frequence [Hz]"/>
    <tableColumn id="3" xr3:uid="{D621A972-A358-4ACF-91E8-54BAEED9B333}" name="periode [s]"/>
    <tableColumn id="4" xr3:uid="{7459BBC8-ABEF-4750-9869-4B386EBD3FDA}" name="masses cumulées UX [%]"/>
    <tableColumn id="5" xr3:uid="{71DDBFE9-425D-4F3B-B001-FA816C688CEF}" name="masses cumulées UY [%]"/>
    <tableColumn id="6" xr3:uid="{7C163604-CEDF-48DA-8070-839B592DFC82}" name="masses cumulées UZ [%]"/>
    <tableColumn id="7" xr3:uid="{5AC0F93D-008D-4AED-8B40-F7CF66952563}" name="masse modale UX [%]"/>
    <tableColumn id="8" xr3:uid="{B4754EA1-DC80-49A8-A035-CEC3D7850578}" name="masse modale UY [%]"/>
    <tableColumn id="9" xr3:uid="{AAD5DE59-11BD-4E02-986B-E1330F188797}" name="masse modale UZ [%]"/>
    <tableColumn id="10" xr3:uid="{DE4B1214-A531-4F88-AF52-BA21B1ED4D7A}" name="total masse UX[kg]"/>
    <tableColumn id="11" xr3:uid="{01AD81F7-739E-4D43-A38C-4616B069FA24}" name="total masse UY[kg]"/>
    <tableColumn id="12" xr3:uid="{2FAFEDF1-8F9E-4772-ADEA-F9438A05E2E5}" name="total masse UZ[kg]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E98261-9D8B-44AC-9150-83F8D7C71263}" name="Tableau1" displayName="Tableau1" ref="B2:M52" totalsRowShown="0">
  <autoFilter ref="B2:M52" xr:uid="{7BE98261-9D8B-44AC-9150-83F8D7C71263}"/>
  <tableColumns count="12">
    <tableColumn id="1" xr3:uid="{D91EA2A7-6852-4780-A498-7A8E1027C476}" name="cas/mode"/>
    <tableColumn id="2" xr3:uid="{9A7EB242-AC30-478D-9E4E-6959600F9F90}" name="frequence [Hz]"/>
    <tableColumn id="3" xr3:uid="{2AB37544-C062-40D6-AF3C-47FBF0AEAC46}" name="periode [s]"/>
    <tableColumn id="4" xr3:uid="{B0540406-70A0-4D1C-A68D-33022393D869}" name="masses cumulées UX [%]"/>
    <tableColumn id="5" xr3:uid="{D3E23AE9-A9B6-490A-A7EE-5BA01B3F9787}" name="masses cumulées UY [%]"/>
    <tableColumn id="6" xr3:uid="{DBC1E56E-6DF9-4FC9-9A6C-E5D291980AF2}" name="masses cumulées UZ [%]"/>
    <tableColumn id="7" xr3:uid="{9D383A8F-F6F1-496B-B68D-895E16D0096A}" name="masse modale UX [%]"/>
    <tableColumn id="8" xr3:uid="{8F9E2C67-F6A1-4616-85D0-3B9A02D676C5}" name="masse modale UY [%]"/>
    <tableColumn id="9" xr3:uid="{E7D5EBC0-DF3C-4FE1-8A07-58BCDB91EA56}" name="masse modale UZ [%]"/>
    <tableColumn id="10" xr3:uid="{1549E8E1-9709-4D7A-8818-9F61A2CC62C8}" name="total masse UX[kg]"/>
    <tableColumn id="11" xr3:uid="{DC3830D6-6408-49A9-B55E-DD8A45DC3EDD}" name="total masse UY[kg]"/>
    <tableColumn id="12" xr3:uid="{9492A91B-3AA2-4147-9B8B-1E3EB5D91CD3}" name="total masse UZ[kg]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4E8C9-95E5-4629-A134-AB2B5C54A70A}">
  <dimension ref="A1:AC52"/>
  <sheetViews>
    <sheetView tabSelected="1" zoomScale="55" zoomScaleNormal="55" workbookViewId="0">
      <selection activeCell="R32" sqref="R32"/>
    </sheetView>
  </sheetViews>
  <sheetFormatPr baseColWidth="10" defaultColWidth="11.44140625" defaultRowHeight="14.4" x14ac:dyDescent="0.3"/>
  <cols>
    <col min="3" max="3" width="14.5546875" customWidth="1"/>
    <col min="4" max="4" width="11.33203125" customWidth="1"/>
    <col min="5" max="5" width="23" customWidth="1"/>
    <col min="6" max="6" width="25.6640625" bestFit="1" customWidth="1"/>
    <col min="7" max="7" width="25.5546875" bestFit="1" customWidth="1"/>
    <col min="8" max="9" width="22.6640625" hidden="1" customWidth="1"/>
    <col min="10" max="10" width="22.44140625" hidden="1" customWidth="1"/>
    <col min="11" max="12" width="20" hidden="1" customWidth="1"/>
    <col min="13" max="13" width="17.6640625" customWidth="1"/>
    <col min="15" max="15" width="12.44140625" bestFit="1" customWidth="1"/>
    <col min="16" max="16" width="18" bestFit="1" customWidth="1"/>
    <col min="17" max="17" width="13.44140625" bestFit="1" customWidth="1"/>
    <col min="18" max="20" width="13.44140625" customWidth="1"/>
    <col min="21" max="22" width="29.109375" bestFit="1" customWidth="1"/>
    <col min="23" max="23" width="28.88671875" bestFit="1" customWidth="1"/>
    <col min="24" max="24" width="14.109375" bestFit="1" customWidth="1"/>
    <col min="26" max="28" width="23.6640625" hidden="1" customWidth="1"/>
  </cols>
  <sheetData>
    <row r="1" spans="1:29" x14ac:dyDescent="0.3">
      <c r="A1" t="s">
        <v>0</v>
      </c>
      <c r="N1" t="s">
        <v>1</v>
      </c>
    </row>
    <row r="2" spans="1:29" x14ac:dyDescent="0.3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O2" s="1" t="s">
        <v>2</v>
      </c>
      <c r="P2" s="2" t="s">
        <v>3</v>
      </c>
      <c r="Q2" s="2" t="s">
        <v>4</v>
      </c>
      <c r="R2" s="2" t="s">
        <v>14</v>
      </c>
      <c r="S2" s="2" t="s">
        <v>15</v>
      </c>
      <c r="T2" s="2" t="s">
        <v>16</v>
      </c>
      <c r="U2" s="2" t="s">
        <v>5</v>
      </c>
      <c r="V2" s="2" t="s">
        <v>6</v>
      </c>
      <c r="W2" s="2" t="s">
        <v>7</v>
      </c>
      <c r="X2" s="4" t="s">
        <v>17</v>
      </c>
      <c r="Z2" s="4" t="s">
        <v>18</v>
      </c>
      <c r="AA2" s="4" t="s">
        <v>18</v>
      </c>
      <c r="AB2" s="4" t="s">
        <v>18</v>
      </c>
      <c r="AC2" s="4"/>
    </row>
    <row r="3" spans="1:29" x14ac:dyDescent="0.3">
      <c r="B3" t="s">
        <v>19</v>
      </c>
      <c r="C3">
        <v>4.54</v>
      </c>
      <c r="D3">
        <v>0.22</v>
      </c>
      <c r="E3">
        <v>0</v>
      </c>
      <c r="F3">
        <v>88</v>
      </c>
      <c r="G3">
        <v>0</v>
      </c>
      <c r="H3">
        <v>0</v>
      </c>
      <c r="I3">
        <v>88</v>
      </c>
      <c r="J3">
        <v>0</v>
      </c>
      <c r="K3">
        <v>11897.88</v>
      </c>
      <c r="L3">
        <v>11897.88</v>
      </c>
      <c r="M3">
        <v>11897.88</v>
      </c>
      <c r="O3" s="3" t="s">
        <v>20</v>
      </c>
      <c r="P3">
        <v>3.0950129999999998</v>
      </c>
      <c r="Q3">
        <f>1/P3</f>
        <v>0.32310041993361582</v>
      </c>
      <c r="R3" s="5">
        <v>1290</v>
      </c>
      <c r="S3" s="5">
        <v>5.0000000000000004E-18</v>
      </c>
      <c r="T3" s="5">
        <v>5.4200000000000001E-24</v>
      </c>
      <c r="U3" s="7">
        <f t="shared" ref="U3:U8" si="0">(R3/X3)*100</f>
        <v>87.972429849659207</v>
      </c>
      <c r="V3" s="7">
        <f t="shared" ref="V3:V8" si="1">(S3/X3)*100</f>
        <v>3.4097841026999695E-19</v>
      </c>
      <c r="W3" s="7">
        <f t="shared" ref="W3:W8" si="2">(T3/X3)*100</f>
        <v>3.6962059673267666E-25</v>
      </c>
      <c r="X3">
        <v>1466.3685</v>
      </c>
      <c r="Z3" t="e">
        <f>1/(U3/Tableau13[[#This Row],[masses cumulées UX '[%']]])</f>
        <v>#DIV/0!</v>
      </c>
      <c r="AA3" s="8">
        <f>1/(V3/Tableau13[[#This Row],[masses cumulées UY '[%']]])</f>
        <v>2.58080856E+20</v>
      </c>
      <c r="AB3" t="e">
        <f>1/(1-(W3/Tableau13[[#This Row],[masses cumulées UZ '[%']]]))</f>
        <v>#DIV/0!</v>
      </c>
    </row>
    <row r="4" spans="1:29" x14ac:dyDescent="0.3">
      <c r="B4" t="s">
        <v>21</v>
      </c>
      <c r="C4">
        <v>7.02</v>
      </c>
      <c r="D4">
        <v>0.14000000000000001</v>
      </c>
      <c r="E4">
        <v>2.09</v>
      </c>
      <c r="F4">
        <v>89.4</v>
      </c>
      <c r="G4">
        <v>0.01</v>
      </c>
      <c r="H4">
        <v>2.09</v>
      </c>
      <c r="I4">
        <v>1.39</v>
      </c>
      <c r="J4">
        <v>0</v>
      </c>
      <c r="K4">
        <v>11897.88</v>
      </c>
      <c r="L4">
        <v>11897.88</v>
      </c>
      <c r="M4">
        <v>11897.88</v>
      </c>
      <c r="O4" s="3" t="s">
        <v>22</v>
      </c>
      <c r="P4">
        <v>5.2155170000000002</v>
      </c>
      <c r="Q4">
        <f t="shared" ref="Q4:Q8" si="3">1/P4</f>
        <v>0.19173554606379387</v>
      </c>
      <c r="R4" s="5">
        <v>4.8600000000000003E-18</v>
      </c>
      <c r="S4" s="5">
        <v>1290</v>
      </c>
      <c r="T4" s="5">
        <v>3.4999999999999996E-24</v>
      </c>
      <c r="U4" s="7">
        <f t="shared" si="0"/>
        <v>3.3143101478243702E-19</v>
      </c>
      <c r="V4" s="7">
        <f t="shared" si="1"/>
        <v>87.972429849659207</v>
      </c>
      <c r="W4" s="7">
        <f t="shared" si="2"/>
        <v>2.3868488718899782E-25</v>
      </c>
      <c r="X4">
        <v>1466.3685</v>
      </c>
      <c r="Z4">
        <f>1/(U4/Tableau13[[#This Row],[masses cumulées UX '[%']]])</f>
        <v>6.3059879938271601E+18</v>
      </c>
      <c r="AA4" s="8">
        <f>1/(V4/Tableau13[[#This Row],[masses cumulées UY '[%']]])</f>
        <v>1.0162274720930233</v>
      </c>
      <c r="AB4">
        <f>1/(1-(W4/Tableau13[[#This Row],[masses cumulées UZ '[%']]]))</f>
        <v>1</v>
      </c>
    </row>
    <row r="5" spans="1:29" x14ac:dyDescent="0.3">
      <c r="B5" t="s">
        <v>23</v>
      </c>
      <c r="C5">
        <v>7.6</v>
      </c>
      <c r="D5">
        <v>0.13</v>
      </c>
      <c r="E5">
        <v>19.149999999999999</v>
      </c>
      <c r="F5">
        <v>89.4</v>
      </c>
      <c r="G5">
        <v>0.01</v>
      </c>
      <c r="H5">
        <v>17.059999999999999</v>
      </c>
      <c r="I5">
        <v>0.01</v>
      </c>
      <c r="J5">
        <v>0</v>
      </c>
      <c r="K5">
        <v>11897.88</v>
      </c>
      <c r="L5">
        <v>11897.88</v>
      </c>
      <c r="M5">
        <v>11897.88</v>
      </c>
      <c r="O5" s="3" t="s">
        <v>24</v>
      </c>
      <c r="P5">
        <v>10.74</v>
      </c>
      <c r="Q5">
        <f t="shared" si="3"/>
        <v>9.3109869646182494E-2</v>
      </c>
      <c r="R5" s="5">
        <v>1.53E-22</v>
      </c>
      <c r="S5" s="5">
        <v>9.3500000000000003E-19</v>
      </c>
      <c r="T5" s="5">
        <v>3.66E-26</v>
      </c>
      <c r="U5" s="7">
        <f t="shared" si="0"/>
        <v>1.0433939354261906E-23</v>
      </c>
      <c r="V5" s="7">
        <f t="shared" si="1"/>
        <v>6.3762962720489424E-20</v>
      </c>
      <c r="W5" s="7">
        <f t="shared" si="2"/>
        <v>2.4959619631763777E-27</v>
      </c>
      <c r="X5">
        <v>1466.3685</v>
      </c>
      <c r="Z5">
        <f>1/(U5/Tableau13[[#This Row],[masses cumulées UX '[%']]])</f>
        <v>1.8353566519607842E+24</v>
      </c>
      <c r="AA5" s="8">
        <f>1/(V5/Tableau13[[#This Row],[masses cumulées UY '[%']]])</f>
        <v>1.4020678491978612E+21</v>
      </c>
      <c r="AB5">
        <f>1/(1-(W5/Tableau13[[#This Row],[masses cumulées UZ '[%']]]))</f>
        <v>1</v>
      </c>
      <c r="AC5" t="s">
        <v>90</v>
      </c>
    </row>
    <row r="6" spans="1:29" x14ac:dyDescent="0.3">
      <c r="B6" t="s">
        <v>25</v>
      </c>
      <c r="C6">
        <v>9.23</v>
      </c>
      <c r="D6">
        <v>0.11</v>
      </c>
      <c r="E6">
        <v>89.16</v>
      </c>
      <c r="F6">
        <v>89.42</v>
      </c>
      <c r="G6">
        <v>0.01</v>
      </c>
      <c r="H6">
        <v>70.010000000000005</v>
      </c>
      <c r="I6">
        <v>0.01</v>
      </c>
      <c r="J6">
        <v>0</v>
      </c>
      <c r="K6">
        <v>11897.88</v>
      </c>
      <c r="L6">
        <v>11897.88</v>
      </c>
      <c r="M6">
        <v>11897.88</v>
      </c>
      <c r="O6" s="3" t="s">
        <v>26</v>
      </c>
      <c r="P6">
        <v>32.479999999999997</v>
      </c>
      <c r="Q6">
        <f t="shared" si="3"/>
        <v>3.0788177339901482E-2</v>
      </c>
      <c r="R6" s="5">
        <v>1.9700000000000001E-22</v>
      </c>
      <c r="S6" s="5">
        <v>5.8E-21</v>
      </c>
      <c r="T6" s="5">
        <v>7.6900000000000006E-24</v>
      </c>
      <c r="U6" s="7">
        <f t="shared" si="0"/>
        <v>1.3434549364637881E-23</v>
      </c>
      <c r="V6" s="7">
        <f t="shared" si="1"/>
        <v>3.9553495591319641E-22</v>
      </c>
      <c r="W6" s="7">
        <f t="shared" si="2"/>
        <v>5.2442479499525533E-25</v>
      </c>
      <c r="X6">
        <v>1466.3685</v>
      </c>
      <c r="Z6">
        <f>1/(U6/Tableau13[[#This Row],[masses cumulées UX '[%']]])</f>
        <v>6.636620074111675E+24</v>
      </c>
      <c r="AA6" s="8">
        <f>1/(V6/Tableau13[[#This Row],[masses cumulées UY '[%']]])</f>
        <v>2.2607357115517241E+23</v>
      </c>
      <c r="AB6">
        <f>1/(1-(W6/Tableau13[[#This Row],[masses cumulées UZ '[%']]]))</f>
        <v>1</v>
      </c>
      <c r="AC6" t="s">
        <v>90</v>
      </c>
    </row>
    <row r="7" spans="1:29" x14ac:dyDescent="0.3">
      <c r="B7" t="s">
        <v>27</v>
      </c>
      <c r="C7">
        <v>12.11</v>
      </c>
      <c r="D7">
        <v>0.08</v>
      </c>
      <c r="E7">
        <v>90.03</v>
      </c>
      <c r="F7">
        <v>89.42</v>
      </c>
      <c r="G7">
        <v>0.01</v>
      </c>
      <c r="H7">
        <v>0.87</v>
      </c>
      <c r="I7">
        <v>0</v>
      </c>
      <c r="J7">
        <v>0</v>
      </c>
      <c r="K7">
        <v>11897.88</v>
      </c>
      <c r="L7">
        <v>11897.88</v>
      </c>
      <c r="M7">
        <v>11897.88</v>
      </c>
      <c r="O7" s="3" t="s">
        <v>28</v>
      </c>
      <c r="P7">
        <v>40.53</v>
      </c>
      <c r="Q7">
        <f t="shared" si="3"/>
        <v>2.4673081667900321E-2</v>
      </c>
      <c r="R7" s="5">
        <v>140</v>
      </c>
      <c r="S7" s="5">
        <v>9.3700000000000006E-22</v>
      </c>
      <c r="T7" s="5">
        <v>3.8499999999999998E-23</v>
      </c>
      <c r="U7" s="7">
        <f t="shared" si="0"/>
        <v>9.5473954875599141</v>
      </c>
      <c r="V7" s="7">
        <f t="shared" si="1"/>
        <v>6.3899354084597434E-23</v>
      </c>
      <c r="W7" s="7">
        <f t="shared" si="2"/>
        <v>2.6255337590789761E-24</v>
      </c>
      <c r="X7">
        <v>1466.3685</v>
      </c>
      <c r="Z7">
        <f>1/(U7/Tableau13[[#This Row],[masses cumulées UX '[%']]])</f>
        <v>9.4297968610714289</v>
      </c>
      <c r="AA7" s="8">
        <f>1/(V7/Tableau13[[#This Row],[masses cumulées UY '[%']]])</f>
        <v>1.399388167235859E+24</v>
      </c>
      <c r="AB7">
        <f>1/(1-(W7/Tableau13[[#This Row],[masses cumulées UZ '[%']]]))</f>
        <v>1</v>
      </c>
    </row>
    <row r="8" spans="1:29" x14ac:dyDescent="0.3">
      <c r="B8" t="s">
        <v>29</v>
      </c>
      <c r="C8">
        <v>15.99</v>
      </c>
      <c r="D8">
        <v>0.06</v>
      </c>
      <c r="E8">
        <v>90.03</v>
      </c>
      <c r="F8">
        <v>89.91</v>
      </c>
      <c r="G8">
        <v>7.0000000000000007E-2</v>
      </c>
      <c r="H8">
        <v>0</v>
      </c>
      <c r="I8">
        <v>0.49</v>
      </c>
      <c r="J8">
        <v>0.06</v>
      </c>
      <c r="K8">
        <v>11897.88</v>
      </c>
      <c r="L8">
        <v>11897.88</v>
      </c>
      <c r="M8">
        <v>11897.88</v>
      </c>
      <c r="O8" s="3" t="s">
        <v>30</v>
      </c>
      <c r="P8">
        <v>55.02</v>
      </c>
      <c r="Q8">
        <f t="shared" si="3"/>
        <v>1.817520901490367E-2</v>
      </c>
      <c r="R8" s="5">
        <v>3.9100000000000001E-22</v>
      </c>
      <c r="S8" s="5">
        <v>2.7699999999999999E-22</v>
      </c>
      <c r="T8" s="5">
        <v>3.3599999999999999E-23</v>
      </c>
      <c r="U8" s="7">
        <f t="shared" si="0"/>
        <v>2.6664511683113763E-23</v>
      </c>
      <c r="V8" s="7">
        <f t="shared" si="1"/>
        <v>1.8890203928957828E-23</v>
      </c>
      <c r="W8" s="7">
        <f t="shared" si="2"/>
        <v>2.2913749170143795E-24</v>
      </c>
      <c r="X8">
        <v>1466.3685</v>
      </c>
      <c r="Z8">
        <f>1/(U8/Tableau13[[#This Row],[masses cumulées UX '[%']]])</f>
        <v>3.3763978530690535E+24</v>
      </c>
      <c r="AA8" s="8">
        <f>1/(V8/Tableau13[[#This Row],[masses cumulées UY '[%']]])</f>
        <v>4.7596098135379068E+24</v>
      </c>
      <c r="AB8">
        <f>1/(1-(W8/Tableau13[[#This Row],[masses cumulées UZ '[%']]]))</f>
        <v>1</v>
      </c>
      <c r="AC8" t="s">
        <v>90</v>
      </c>
    </row>
    <row r="9" spans="1:29" x14ac:dyDescent="0.3">
      <c r="O9" s="3"/>
      <c r="U9" s="7"/>
      <c r="V9" s="7"/>
      <c r="W9" s="7"/>
      <c r="AA9" s="8"/>
    </row>
    <row r="10" spans="1:29" x14ac:dyDescent="0.3">
      <c r="O10" s="3"/>
      <c r="U10" s="7"/>
      <c r="V10" s="7"/>
      <c r="W10" s="7"/>
      <c r="AA10" s="8"/>
    </row>
    <row r="11" spans="1:29" x14ac:dyDescent="0.3">
      <c r="O11" s="3"/>
      <c r="U11" s="7"/>
      <c r="V11" s="7"/>
      <c r="W11" s="7"/>
      <c r="AA11" s="8"/>
    </row>
    <row r="12" spans="1:29" x14ac:dyDescent="0.3">
      <c r="O12" s="3"/>
      <c r="U12" s="7"/>
      <c r="V12" s="7"/>
      <c r="W12" s="7"/>
      <c r="AA12" s="8"/>
    </row>
    <row r="13" spans="1:29" x14ac:dyDescent="0.3">
      <c r="O13" s="3"/>
      <c r="U13" s="7"/>
      <c r="V13" s="7"/>
      <c r="W13" s="7"/>
      <c r="AA13" s="8"/>
    </row>
    <row r="14" spans="1:29" x14ac:dyDescent="0.3">
      <c r="O14" s="3"/>
      <c r="U14" s="7"/>
      <c r="V14" s="7"/>
      <c r="W14" s="7"/>
      <c r="AA14" s="8"/>
    </row>
    <row r="15" spans="1:29" x14ac:dyDescent="0.3">
      <c r="O15" s="3"/>
      <c r="U15" s="7"/>
      <c r="V15" s="7"/>
      <c r="W15" s="7"/>
      <c r="AA15" s="8"/>
    </row>
    <row r="16" spans="1:29" x14ac:dyDescent="0.3">
      <c r="O16" s="3"/>
      <c r="U16" s="7"/>
      <c r="V16" s="7"/>
      <c r="W16" s="7"/>
      <c r="AA16" s="8"/>
    </row>
    <row r="17" spans="15:27" x14ac:dyDescent="0.3">
      <c r="O17" s="3"/>
      <c r="U17" s="7"/>
      <c r="V17" s="7"/>
      <c r="W17" s="7"/>
      <c r="AA17" s="8"/>
    </row>
    <row r="18" spans="15:27" x14ac:dyDescent="0.3">
      <c r="O18" s="3"/>
      <c r="U18" s="7"/>
      <c r="V18" s="7"/>
      <c r="W18" s="7"/>
      <c r="AA18" s="8"/>
    </row>
    <row r="19" spans="15:27" x14ac:dyDescent="0.3">
      <c r="O19" s="3"/>
      <c r="U19" s="7"/>
      <c r="V19" s="7"/>
      <c r="W19" s="7"/>
      <c r="AA19" s="8"/>
    </row>
    <row r="20" spans="15:27" x14ac:dyDescent="0.3">
      <c r="O20" s="3"/>
      <c r="U20" s="7"/>
      <c r="V20" s="7"/>
      <c r="W20" s="7"/>
      <c r="AA20" s="8"/>
    </row>
    <row r="21" spans="15:27" x14ac:dyDescent="0.3">
      <c r="O21" s="3"/>
      <c r="U21" s="7"/>
      <c r="V21" s="7"/>
      <c r="W21" s="7"/>
      <c r="AA21" s="8"/>
    </row>
    <row r="22" spans="15:27" x14ac:dyDescent="0.3">
      <c r="O22" s="3"/>
      <c r="U22" s="7"/>
      <c r="V22" s="7"/>
      <c r="W22" s="7"/>
      <c r="AA22" s="8"/>
    </row>
    <row r="23" spans="15:27" x14ac:dyDescent="0.3">
      <c r="O23" s="3"/>
      <c r="U23" s="7"/>
      <c r="V23" s="7"/>
      <c r="W23" s="7"/>
      <c r="AA23" s="8"/>
    </row>
    <row r="24" spans="15:27" x14ac:dyDescent="0.3">
      <c r="O24" s="3"/>
      <c r="U24" s="7"/>
      <c r="V24" s="7"/>
      <c r="W24" s="7"/>
      <c r="AA24" s="8"/>
    </row>
    <row r="25" spans="15:27" x14ac:dyDescent="0.3">
      <c r="O25" s="3"/>
      <c r="U25" s="7"/>
      <c r="V25" s="7"/>
      <c r="W25" s="7"/>
      <c r="AA25" s="8"/>
    </row>
    <row r="26" spans="15:27" x14ac:dyDescent="0.3">
      <c r="O26" s="3"/>
      <c r="U26" s="7"/>
      <c r="V26" s="7"/>
      <c r="W26" s="7"/>
      <c r="AA26" s="8"/>
    </row>
    <row r="27" spans="15:27" x14ac:dyDescent="0.3">
      <c r="O27" s="3"/>
      <c r="U27" s="7"/>
      <c r="V27" s="7"/>
      <c r="W27" s="7"/>
      <c r="AA27" s="8"/>
    </row>
    <row r="28" spans="15:27" x14ac:dyDescent="0.3">
      <c r="O28" s="3"/>
      <c r="U28" s="7"/>
      <c r="V28" s="7"/>
      <c r="W28" s="7"/>
      <c r="AA28" s="8"/>
    </row>
    <row r="29" spans="15:27" x14ac:dyDescent="0.3">
      <c r="O29" s="3"/>
      <c r="U29" s="7"/>
      <c r="V29" s="7"/>
      <c r="W29" s="7"/>
      <c r="AA29" s="8"/>
    </row>
    <row r="30" spans="15:27" x14ac:dyDescent="0.3">
      <c r="O30" s="3"/>
      <c r="U30" s="7"/>
      <c r="V30" s="7"/>
      <c r="W30" s="7"/>
      <c r="AA30" s="8"/>
    </row>
    <row r="31" spans="15:27" x14ac:dyDescent="0.3">
      <c r="O31" s="3"/>
      <c r="U31" s="7"/>
      <c r="V31" s="7"/>
      <c r="W31" s="7"/>
      <c r="AA31" s="8"/>
    </row>
    <row r="32" spans="15:27" x14ac:dyDescent="0.3">
      <c r="O32" s="3"/>
      <c r="U32" s="7"/>
      <c r="V32" s="7"/>
      <c r="W32" s="7"/>
      <c r="AA32" s="8"/>
    </row>
    <row r="33" spans="15:27" x14ac:dyDescent="0.3">
      <c r="O33" s="3"/>
      <c r="U33" s="7"/>
      <c r="V33" s="7"/>
      <c r="W33" s="7"/>
      <c r="AA33" s="8"/>
    </row>
    <row r="34" spans="15:27" x14ac:dyDescent="0.3">
      <c r="O34" s="3"/>
      <c r="U34" s="7"/>
      <c r="V34" s="7"/>
      <c r="W34" s="7"/>
      <c r="AA34" s="8"/>
    </row>
    <row r="35" spans="15:27" x14ac:dyDescent="0.3">
      <c r="O35" s="3"/>
      <c r="U35" s="7"/>
      <c r="V35" s="7"/>
      <c r="W35" s="7"/>
      <c r="AA35" s="8"/>
    </row>
    <row r="36" spans="15:27" x14ac:dyDescent="0.3">
      <c r="O36" s="3"/>
      <c r="U36" s="7"/>
      <c r="V36" s="7"/>
      <c r="W36" s="7"/>
      <c r="AA36" s="8"/>
    </row>
    <row r="37" spans="15:27" x14ac:dyDescent="0.3">
      <c r="O37" s="3"/>
      <c r="U37" s="7"/>
      <c r="V37" s="7"/>
      <c r="W37" s="7"/>
      <c r="AA37" s="8"/>
    </row>
    <row r="38" spans="15:27" x14ac:dyDescent="0.3">
      <c r="O38" s="3"/>
      <c r="U38" s="7"/>
      <c r="V38" s="7"/>
      <c r="W38" s="7"/>
      <c r="AA38" s="8"/>
    </row>
    <row r="39" spans="15:27" x14ac:dyDescent="0.3">
      <c r="O39" s="3"/>
      <c r="U39" s="7"/>
      <c r="V39" s="7"/>
      <c r="W39" s="7"/>
      <c r="AA39" s="8"/>
    </row>
    <row r="40" spans="15:27" x14ac:dyDescent="0.3">
      <c r="O40" s="3"/>
      <c r="U40" s="7"/>
      <c r="V40" s="7"/>
      <c r="W40" s="7"/>
      <c r="AA40" s="8"/>
    </row>
    <row r="41" spans="15:27" x14ac:dyDescent="0.3">
      <c r="O41" s="3"/>
      <c r="U41" s="7"/>
      <c r="V41" s="7"/>
      <c r="W41" s="7"/>
      <c r="AA41" s="8"/>
    </row>
    <row r="42" spans="15:27" x14ac:dyDescent="0.3">
      <c r="O42" s="3"/>
      <c r="U42" s="7"/>
      <c r="V42" s="7"/>
      <c r="W42" s="7"/>
      <c r="AA42" s="8"/>
    </row>
    <row r="43" spans="15:27" x14ac:dyDescent="0.3">
      <c r="O43" s="3"/>
      <c r="U43" s="7"/>
      <c r="V43" s="7"/>
      <c r="W43" s="7"/>
      <c r="AA43" s="8"/>
    </row>
    <row r="44" spans="15:27" x14ac:dyDescent="0.3">
      <c r="O44" s="3"/>
      <c r="U44" s="7"/>
      <c r="V44" s="7"/>
      <c r="W44" s="7"/>
      <c r="AA44" s="8"/>
    </row>
    <row r="45" spans="15:27" x14ac:dyDescent="0.3">
      <c r="O45" s="3"/>
      <c r="U45" s="7"/>
      <c r="V45" s="7"/>
      <c r="W45" s="7"/>
      <c r="AA45" s="8"/>
    </row>
    <row r="46" spans="15:27" x14ac:dyDescent="0.3">
      <c r="O46" s="3"/>
      <c r="U46" s="7"/>
      <c r="V46" s="7"/>
      <c r="W46" s="7"/>
      <c r="AA46" s="8"/>
    </row>
    <row r="47" spans="15:27" x14ac:dyDescent="0.3">
      <c r="O47" s="3"/>
      <c r="U47" s="7"/>
      <c r="V47" s="7"/>
      <c r="W47" s="7"/>
      <c r="AA47" s="8"/>
    </row>
    <row r="48" spans="15:27" x14ac:dyDescent="0.3">
      <c r="O48" s="3"/>
      <c r="U48" s="7"/>
      <c r="V48" s="7"/>
      <c r="W48" s="7"/>
      <c r="AA48" s="8"/>
    </row>
    <row r="49" spans="3:27" x14ac:dyDescent="0.3">
      <c r="O49" s="3"/>
      <c r="U49" s="7"/>
      <c r="V49" s="7"/>
      <c r="W49" s="7"/>
      <c r="AA49" s="8"/>
    </row>
    <row r="50" spans="3:27" x14ac:dyDescent="0.3">
      <c r="O50" s="3"/>
      <c r="U50" s="7"/>
      <c r="V50" s="7"/>
      <c r="W50" s="7"/>
      <c r="AA50" s="8"/>
    </row>
    <row r="51" spans="3:27" x14ac:dyDescent="0.3">
      <c r="O51" s="3"/>
      <c r="U51" s="7"/>
      <c r="V51" s="7"/>
      <c r="W51" s="7"/>
      <c r="AA51" s="8"/>
    </row>
    <row r="52" spans="3:27" x14ac:dyDescent="0.3">
      <c r="C52" s="6"/>
      <c r="O52" s="3"/>
      <c r="P52" s="6"/>
      <c r="U52" s="7"/>
      <c r="V52" s="7"/>
      <c r="W52" s="7"/>
      <c r="AA52" s="8"/>
    </row>
  </sheetData>
  <phoneticPr fontId="3" type="noConversion"/>
  <conditionalFormatting sqref="Z3:AB52">
    <cfRule type="cellIs" dxfId="0" priority="1" operator="greaterThan">
      <formula>3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1FB65-B954-411A-B453-F15973A26024}">
  <dimension ref="A1:Q52"/>
  <sheetViews>
    <sheetView topLeftCell="A22" zoomScale="70" zoomScaleNormal="70" workbookViewId="0">
      <selection activeCell="Q53" sqref="Q53"/>
    </sheetView>
  </sheetViews>
  <sheetFormatPr baseColWidth="10" defaultColWidth="11.44140625" defaultRowHeight="14.4" x14ac:dyDescent="0.3"/>
  <cols>
    <col min="3" max="3" width="14.5546875" customWidth="1"/>
    <col min="4" max="4" width="11.33203125" customWidth="1"/>
    <col min="5" max="5" width="23" customWidth="1"/>
    <col min="6" max="6" width="25.6640625" bestFit="1" customWidth="1"/>
    <col min="7" max="7" width="25.5546875" bestFit="1" customWidth="1"/>
    <col min="8" max="9" width="22.6640625" hidden="1" customWidth="1"/>
    <col min="10" max="10" width="22.44140625" hidden="1" customWidth="1"/>
    <col min="11" max="12" width="20" hidden="1" customWidth="1"/>
    <col min="13" max="13" width="17.6640625" customWidth="1"/>
  </cols>
  <sheetData>
    <row r="1" spans="1:17" x14ac:dyDescent="0.3">
      <c r="A1" t="s">
        <v>0</v>
      </c>
      <c r="O1" t="s">
        <v>1</v>
      </c>
      <c r="P1" t="s">
        <v>75</v>
      </c>
      <c r="Q1" t="s">
        <v>76</v>
      </c>
    </row>
    <row r="2" spans="1:17" x14ac:dyDescent="0.3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7" x14ac:dyDescent="0.3">
      <c r="B3" t="s">
        <v>19</v>
      </c>
      <c r="C3">
        <v>1.57</v>
      </c>
      <c r="D3">
        <v>0.63</v>
      </c>
      <c r="E3">
        <v>0</v>
      </c>
      <c r="F3">
        <v>93.53</v>
      </c>
      <c r="G3">
        <v>0</v>
      </c>
      <c r="H3">
        <v>0</v>
      </c>
      <c r="I3">
        <v>93.53</v>
      </c>
      <c r="J3">
        <v>0</v>
      </c>
      <c r="K3">
        <v>14672.65</v>
      </c>
      <c r="L3">
        <v>14672.65</v>
      </c>
      <c r="M3">
        <v>14672.65</v>
      </c>
    </row>
    <row r="4" spans="1:17" x14ac:dyDescent="0.3">
      <c r="B4" t="s">
        <v>21</v>
      </c>
      <c r="C4">
        <v>4.45</v>
      </c>
      <c r="D4">
        <v>0.22</v>
      </c>
      <c r="E4">
        <v>0.35</v>
      </c>
      <c r="F4">
        <v>94.3</v>
      </c>
      <c r="G4">
        <v>0</v>
      </c>
      <c r="H4">
        <v>0.35</v>
      </c>
      <c r="I4">
        <v>0.76</v>
      </c>
      <c r="J4">
        <v>0</v>
      </c>
      <c r="K4">
        <v>14672.65</v>
      </c>
      <c r="L4">
        <v>14672.65</v>
      </c>
      <c r="M4">
        <v>14672.65</v>
      </c>
    </row>
    <row r="5" spans="1:17" x14ac:dyDescent="0.3">
      <c r="B5" t="s">
        <v>23</v>
      </c>
      <c r="C5">
        <v>4.93</v>
      </c>
      <c r="D5">
        <v>0.2</v>
      </c>
      <c r="E5">
        <v>8.4499999999999993</v>
      </c>
      <c r="F5">
        <v>94.3</v>
      </c>
      <c r="G5">
        <v>0</v>
      </c>
      <c r="H5">
        <v>8.1</v>
      </c>
      <c r="I5">
        <v>0</v>
      </c>
      <c r="J5">
        <v>0</v>
      </c>
      <c r="K5">
        <v>14672.65</v>
      </c>
      <c r="L5">
        <v>14672.65</v>
      </c>
      <c r="M5">
        <v>14672.65</v>
      </c>
    </row>
    <row r="6" spans="1:17" x14ac:dyDescent="0.3">
      <c r="B6" t="s">
        <v>25</v>
      </c>
      <c r="C6">
        <v>6.19</v>
      </c>
      <c r="D6">
        <v>0.16</v>
      </c>
      <c r="E6">
        <v>20.420000000000002</v>
      </c>
      <c r="F6">
        <v>94.31</v>
      </c>
      <c r="G6">
        <v>0</v>
      </c>
      <c r="H6">
        <v>11.97</v>
      </c>
      <c r="I6">
        <v>0.01</v>
      </c>
      <c r="J6">
        <v>0</v>
      </c>
      <c r="K6">
        <v>14672.65</v>
      </c>
      <c r="L6">
        <v>14672.65</v>
      </c>
      <c r="M6">
        <v>14672.65</v>
      </c>
    </row>
    <row r="7" spans="1:17" x14ac:dyDescent="0.3">
      <c r="B7" t="s">
        <v>27</v>
      </c>
      <c r="C7">
        <v>7.34</v>
      </c>
      <c r="D7">
        <v>0.14000000000000001</v>
      </c>
      <c r="E7">
        <v>92.46</v>
      </c>
      <c r="F7">
        <v>94.31</v>
      </c>
      <c r="G7">
        <v>0</v>
      </c>
      <c r="H7">
        <v>72.040000000000006</v>
      </c>
      <c r="I7">
        <v>0</v>
      </c>
      <c r="J7">
        <v>0</v>
      </c>
      <c r="K7">
        <v>14672.65</v>
      </c>
      <c r="L7">
        <v>14672.65</v>
      </c>
      <c r="M7">
        <v>14672.65</v>
      </c>
    </row>
    <row r="8" spans="1:17" x14ac:dyDescent="0.3">
      <c r="B8" t="s">
        <v>29</v>
      </c>
      <c r="C8">
        <v>9.3000000000000007</v>
      </c>
      <c r="D8">
        <v>0.11</v>
      </c>
      <c r="E8">
        <v>92.74</v>
      </c>
      <c r="F8">
        <v>94.31</v>
      </c>
      <c r="G8">
        <v>0</v>
      </c>
      <c r="H8">
        <v>0.28000000000000003</v>
      </c>
      <c r="I8">
        <v>0</v>
      </c>
      <c r="J8">
        <v>0</v>
      </c>
      <c r="K8">
        <v>14672.65</v>
      </c>
      <c r="L8">
        <v>14672.65</v>
      </c>
      <c r="M8">
        <v>14672.65</v>
      </c>
    </row>
    <row r="9" spans="1:17" x14ac:dyDescent="0.3">
      <c r="B9" t="s">
        <v>31</v>
      </c>
      <c r="C9">
        <v>10.51</v>
      </c>
      <c r="D9">
        <v>0.1</v>
      </c>
      <c r="E9">
        <v>92.83</v>
      </c>
      <c r="F9">
        <v>94.33</v>
      </c>
      <c r="G9">
        <v>0.01</v>
      </c>
      <c r="H9">
        <v>0.09</v>
      </c>
      <c r="I9">
        <v>0.02</v>
      </c>
      <c r="J9">
        <v>0</v>
      </c>
      <c r="K9">
        <v>14672.65</v>
      </c>
      <c r="L9">
        <v>14672.65</v>
      </c>
      <c r="M9">
        <v>14672.65</v>
      </c>
    </row>
    <row r="10" spans="1:17" x14ac:dyDescent="0.3">
      <c r="B10" t="s">
        <v>32</v>
      </c>
      <c r="C10">
        <v>11.03</v>
      </c>
      <c r="D10">
        <v>0.09</v>
      </c>
      <c r="E10">
        <v>92.87</v>
      </c>
      <c r="F10">
        <v>94.34</v>
      </c>
      <c r="G10">
        <v>0.09</v>
      </c>
      <c r="H10">
        <v>0.04</v>
      </c>
      <c r="I10">
        <v>0.01</v>
      </c>
      <c r="J10">
        <v>0.09</v>
      </c>
      <c r="K10">
        <v>14672.65</v>
      </c>
      <c r="L10">
        <v>14672.65</v>
      </c>
      <c r="M10">
        <v>14672.65</v>
      </c>
    </row>
    <row r="11" spans="1:17" x14ac:dyDescent="0.3">
      <c r="B11" t="s">
        <v>33</v>
      </c>
      <c r="C11">
        <v>11.09</v>
      </c>
      <c r="D11">
        <v>0.09</v>
      </c>
      <c r="E11">
        <v>92.9</v>
      </c>
      <c r="F11">
        <v>94.35</v>
      </c>
      <c r="G11">
        <v>1.25</v>
      </c>
      <c r="H11">
        <v>0.03</v>
      </c>
      <c r="I11">
        <v>0.01</v>
      </c>
      <c r="J11">
        <v>1.1599999999999999</v>
      </c>
      <c r="K11">
        <v>14672.65</v>
      </c>
      <c r="L11">
        <v>14672.65</v>
      </c>
      <c r="M11">
        <v>14672.65</v>
      </c>
    </row>
    <row r="12" spans="1:17" x14ac:dyDescent="0.3">
      <c r="B12" t="s">
        <v>34</v>
      </c>
      <c r="C12">
        <v>11.42</v>
      </c>
      <c r="D12">
        <v>0.09</v>
      </c>
      <c r="E12">
        <v>92.91</v>
      </c>
      <c r="F12">
        <v>94.53</v>
      </c>
      <c r="G12">
        <v>1.39</v>
      </c>
      <c r="H12">
        <v>0.01</v>
      </c>
      <c r="I12">
        <v>0.18</v>
      </c>
      <c r="J12">
        <v>0.14000000000000001</v>
      </c>
      <c r="K12">
        <v>14672.65</v>
      </c>
      <c r="L12">
        <v>14672.65</v>
      </c>
      <c r="M12">
        <v>14672.65</v>
      </c>
    </row>
    <row r="13" spans="1:17" x14ac:dyDescent="0.3">
      <c r="B13" t="s">
        <v>35</v>
      </c>
      <c r="C13">
        <v>11.8</v>
      </c>
      <c r="D13">
        <v>0.08</v>
      </c>
      <c r="E13">
        <v>92.91</v>
      </c>
      <c r="F13">
        <v>94.54</v>
      </c>
      <c r="G13">
        <v>1.39</v>
      </c>
      <c r="H13">
        <v>0</v>
      </c>
      <c r="I13">
        <v>0.01</v>
      </c>
      <c r="J13">
        <v>0</v>
      </c>
      <c r="K13">
        <v>14672.65</v>
      </c>
      <c r="L13">
        <v>14672.65</v>
      </c>
      <c r="M13">
        <v>14672.65</v>
      </c>
    </row>
    <row r="14" spans="1:17" x14ac:dyDescent="0.3">
      <c r="B14" t="s">
        <v>36</v>
      </c>
      <c r="C14">
        <v>12.35</v>
      </c>
      <c r="D14">
        <v>0.08</v>
      </c>
      <c r="E14">
        <v>92.93</v>
      </c>
      <c r="F14">
        <v>94.54</v>
      </c>
      <c r="G14">
        <v>1.39</v>
      </c>
      <c r="H14">
        <v>0.02</v>
      </c>
      <c r="I14">
        <v>0</v>
      </c>
      <c r="J14">
        <v>0</v>
      </c>
      <c r="K14">
        <v>14672.65</v>
      </c>
      <c r="L14">
        <v>14672.65</v>
      </c>
      <c r="M14">
        <v>14672.65</v>
      </c>
    </row>
    <row r="15" spans="1:17" x14ac:dyDescent="0.3">
      <c r="B15" t="s">
        <v>37</v>
      </c>
      <c r="C15">
        <v>13.15</v>
      </c>
      <c r="D15">
        <v>0.08</v>
      </c>
      <c r="E15">
        <v>92.93</v>
      </c>
      <c r="F15">
        <v>94.54</v>
      </c>
      <c r="G15">
        <v>1.41</v>
      </c>
      <c r="H15">
        <v>0.01</v>
      </c>
      <c r="I15">
        <v>0</v>
      </c>
      <c r="J15">
        <v>0.01</v>
      </c>
      <c r="K15">
        <v>14672.65</v>
      </c>
      <c r="L15">
        <v>14672.65</v>
      </c>
      <c r="M15">
        <v>14672.65</v>
      </c>
    </row>
    <row r="16" spans="1:17" x14ac:dyDescent="0.3">
      <c r="B16" t="s">
        <v>38</v>
      </c>
      <c r="C16">
        <v>13.54</v>
      </c>
      <c r="D16">
        <v>7.0000000000000007E-2</v>
      </c>
      <c r="E16">
        <v>92.94</v>
      </c>
      <c r="F16">
        <v>94.55</v>
      </c>
      <c r="G16">
        <v>1.41</v>
      </c>
      <c r="H16">
        <v>0</v>
      </c>
      <c r="I16">
        <v>0.01</v>
      </c>
      <c r="J16">
        <v>0.01</v>
      </c>
      <c r="K16">
        <v>14672.65</v>
      </c>
      <c r="L16">
        <v>14672.65</v>
      </c>
      <c r="M16">
        <v>14672.65</v>
      </c>
    </row>
    <row r="17" spans="2:13" x14ac:dyDescent="0.3">
      <c r="B17" t="s">
        <v>39</v>
      </c>
      <c r="C17">
        <v>13.79</v>
      </c>
      <c r="D17">
        <v>7.0000000000000007E-2</v>
      </c>
      <c r="E17">
        <v>93.01</v>
      </c>
      <c r="F17">
        <v>94.55</v>
      </c>
      <c r="G17">
        <v>1.41</v>
      </c>
      <c r="H17">
        <v>7.0000000000000007E-2</v>
      </c>
      <c r="I17">
        <v>0</v>
      </c>
      <c r="J17">
        <v>0</v>
      </c>
      <c r="K17">
        <v>14672.65</v>
      </c>
      <c r="L17">
        <v>14672.65</v>
      </c>
      <c r="M17">
        <v>14672.65</v>
      </c>
    </row>
    <row r="18" spans="2:13" x14ac:dyDescent="0.3">
      <c r="B18" t="s">
        <v>40</v>
      </c>
      <c r="C18">
        <v>14.24</v>
      </c>
      <c r="D18">
        <v>7.0000000000000007E-2</v>
      </c>
      <c r="E18">
        <v>93.01</v>
      </c>
      <c r="F18">
        <v>95.72</v>
      </c>
      <c r="G18">
        <v>1.43</v>
      </c>
      <c r="H18">
        <v>0</v>
      </c>
      <c r="I18">
        <v>1.17</v>
      </c>
      <c r="J18">
        <v>0.01</v>
      </c>
      <c r="K18">
        <v>14672.65</v>
      </c>
      <c r="L18">
        <v>14672.65</v>
      </c>
      <c r="M18">
        <v>14672.65</v>
      </c>
    </row>
    <row r="19" spans="2:13" x14ac:dyDescent="0.3">
      <c r="B19" t="s">
        <v>41</v>
      </c>
      <c r="C19">
        <v>14.41</v>
      </c>
      <c r="D19">
        <v>7.0000000000000007E-2</v>
      </c>
      <c r="E19">
        <v>93.01</v>
      </c>
      <c r="F19">
        <v>95.72</v>
      </c>
      <c r="G19">
        <v>12.09</v>
      </c>
      <c r="H19">
        <v>0</v>
      </c>
      <c r="I19">
        <v>0.01</v>
      </c>
      <c r="J19">
        <v>10.66</v>
      </c>
      <c r="K19">
        <v>14672.65</v>
      </c>
      <c r="L19">
        <v>14672.65</v>
      </c>
      <c r="M19">
        <v>14672.65</v>
      </c>
    </row>
    <row r="20" spans="2:13" x14ac:dyDescent="0.3">
      <c r="B20" t="s">
        <v>42</v>
      </c>
      <c r="C20">
        <v>14.74</v>
      </c>
      <c r="D20">
        <v>7.0000000000000007E-2</v>
      </c>
      <c r="E20">
        <v>93.09</v>
      </c>
      <c r="F20">
        <v>95.76</v>
      </c>
      <c r="G20">
        <v>12.09</v>
      </c>
      <c r="H20">
        <v>0.08</v>
      </c>
      <c r="I20">
        <v>0.04</v>
      </c>
      <c r="J20">
        <v>0.01</v>
      </c>
      <c r="K20">
        <v>14672.65</v>
      </c>
      <c r="L20">
        <v>14672.65</v>
      </c>
      <c r="M20">
        <v>14672.65</v>
      </c>
    </row>
    <row r="21" spans="2:13" x14ac:dyDescent="0.3">
      <c r="B21" t="s">
        <v>43</v>
      </c>
      <c r="C21">
        <v>15.02</v>
      </c>
      <c r="D21">
        <v>7.0000000000000007E-2</v>
      </c>
      <c r="E21">
        <v>93.09</v>
      </c>
      <c r="F21">
        <v>96.45</v>
      </c>
      <c r="G21">
        <v>12.11</v>
      </c>
      <c r="H21">
        <v>0</v>
      </c>
      <c r="I21">
        <v>0.69</v>
      </c>
      <c r="J21">
        <v>0.02</v>
      </c>
      <c r="K21">
        <v>14672.65</v>
      </c>
      <c r="L21">
        <v>14672.65</v>
      </c>
      <c r="M21">
        <v>14672.65</v>
      </c>
    </row>
    <row r="22" spans="2:13" x14ac:dyDescent="0.3">
      <c r="B22" t="s">
        <v>44</v>
      </c>
      <c r="C22">
        <v>15.59</v>
      </c>
      <c r="D22">
        <v>0.06</v>
      </c>
      <c r="E22">
        <v>93.09</v>
      </c>
      <c r="F22">
        <v>96.86</v>
      </c>
      <c r="G22">
        <v>12.12</v>
      </c>
      <c r="H22">
        <v>0</v>
      </c>
      <c r="I22">
        <v>0.41</v>
      </c>
      <c r="J22">
        <v>0.01</v>
      </c>
      <c r="K22">
        <v>14672.65</v>
      </c>
      <c r="L22">
        <v>14672.65</v>
      </c>
      <c r="M22">
        <v>14672.65</v>
      </c>
    </row>
    <row r="23" spans="2:13" x14ac:dyDescent="0.3">
      <c r="B23" t="s">
        <v>45</v>
      </c>
      <c r="C23">
        <v>16.39</v>
      </c>
      <c r="D23">
        <v>0.06</v>
      </c>
      <c r="E23">
        <v>93.09</v>
      </c>
      <c r="F23">
        <v>96.86</v>
      </c>
      <c r="G23">
        <v>14.09</v>
      </c>
      <c r="H23">
        <v>0</v>
      </c>
      <c r="I23">
        <v>0</v>
      </c>
      <c r="J23">
        <v>1.97</v>
      </c>
      <c r="K23">
        <v>14672.65</v>
      </c>
      <c r="L23">
        <v>14672.65</v>
      </c>
      <c r="M23">
        <v>14672.65</v>
      </c>
    </row>
    <row r="24" spans="2:13" x14ac:dyDescent="0.3">
      <c r="B24" t="s">
        <v>46</v>
      </c>
      <c r="C24">
        <v>17.02</v>
      </c>
      <c r="D24">
        <v>0.06</v>
      </c>
      <c r="E24">
        <v>93.09</v>
      </c>
      <c r="F24">
        <v>96.89</v>
      </c>
      <c r="G24">
        <v>14.16</v>
      </c>
      <c r="H24">
        <v>0</v>
      </c>
      <c r="I24">
        <v>0.02</v>
      </c>
      <c r="J24">
        <v>7.0000000000000007E-2</v>
      </c>
      <c r="K24">
        <v>14672.65</v>
      </c>
      <c r="L24">
        <v>14672.65</v>
      </c>
      <c r="M24">
        <v>14672.65</v>
      </c>
    </row>
    <row r="25" spans="2:13" x14ac:dyDescent="0.3">
      <c r="B25" t="s">
        <v>47</v>
      </c>
      <c r="C25">
        <v>17.399999999999999</v>
      </c>
      <c r="D25">
        <v>0.06</v>
      </c>
      <c r="E25">
        <v>93.09</v>
      </c>
      <c r="F25">
        <v>96.9</v>
      </c>
      <c r="G25">
        <v>18.920000000000002</v>
      </c>
      <c r="H25">
        <v>0</v>
      </c>
      <c r="I25">
        <v>0.01</v>
      </c>
      <c r="J25">
        <v>4.76</v>
      </c>
      <c r="K25">
        <v>14672.65</v>
      </c>
      <c r="L25">
        <v>14672.65</v>
      </c>
      <c r="M25">
        <v>14672.65</v>
      </c>
    </row>
    <row r="26" spans="2:13" x14ac:dyDescent="0.3">
      <c r="B26" t="s">
        <v>48</v>
      </c>
      <c r="C26">
        <v>17.829999999999998</v>
      </c>
      <c r="D26">
        <v>0.06</v>
      </c>
      <c r="E26">
        <v>93.25</v>
      </c>
      <c r="F26">
        <v>96.9</v>
      </c>
      <c r="G26">
        <v>18.920000000000002</v>
      </c>
      <c r="H26">
        <v>0.15</v>
      </c>
      <c r="I26">
        <v>0</v>
      </c>
      <c r="J26">
        <v>0</v>
      </c>
      <c r="K26">
        <v>14672.65</v>
      </c>
      <c r="L26">
        <v>14672.65</v>
      </c>
      <c r="M26">
        <v>14672.65</v>
      </c>
    </row>
    <row r="27" spans="2:13" x14ac:dyDescent="0.3">
      <c r="B27" t="s">
        <v>49</v>
      </c>
      <c r="C27">
        <v>17.95</v>
      </c>
      <c r="D27">
        <v>0.06</v>
      </c>
      <c r="E27">
        <v>93.25</v>
      </c>
      <c r="F27">
        <v>97.28</v>
      </c>
      <c r="G27">
        <v>18.95</v>
      </c>
      <c r="H27">
        <v>0</v>
      </c>
      <c r="I27">
        <v>0.37</v>
      </c>
      <c r="J27">
        <v>0.03</v>
      </c>
      <c r="K27">
        <v>14672.65</v>
      </c>
      <c r="L27">
        <v>14672.65</v>
      </c>
      <c r="M27">
        <v>14672.65</v>
      </c>
    </row>
    <row r="28" spans="2:13" x14ac:dyDescent="0.3">
      <c r="B28" t="s">
        <v>50</v>
      </c>
      <c r="C28">
        <v>19.510000000000002</v>
      </c>
      <c r="D28">
        <v>0.05</v>
      </c>
      <c r="E28">
        <v>93.28</v>
      </c>
      <c r="F28">
        <v>97.28</v>
      </c>
      <c r="G28">
        <v>19.079999999999998</v>
      </c>
      <c r="H28">
        <v>0.03</v>
      </c>
      <c r="I28">
        <v>0</v>
      </c>
      <c r="J28">
        <v>0.13</v>
      </c>
      <c r="K28">
        <v>14672.65</v>
      </c>
      <c r="L28">
        <v>14672.65</v>
      </c>
      <c r="M28">
        <v>14672.65</v>
      </c>
    </row>
    <row r="29" spans="2:13" x14ac:dyDescent="0.3">
      <c r="B29" t="s">
        <v>51</v>
      </c>
      <c r="C29">
        <v>20.329999999999998</v>
      </c>
      <c r="D29">
        <v>0.05</v>
      </c>
      <c r="E29">
        <v>93.28</v>
      </c>
      <c r="F29">
        <v>97.28</v>
      </c>
      <c r="G29">
        <v>19.079999999999998</v>
      </c>
      <c r="H29">
        <v>0</v>
      </c>
      <c r="I29">
        <v>0</v>
      </c>
      <c r="J29">
        <v>0</v>
      </c>
      <c r="K29">
        <v>14672.65</v>
      </c>
      <c r="L29">
        <v>14672.65</v>
      </c>
      <c r="M29">
        <v>14672.65</v>
      </c>
    </row>
    <row r="30" spans="2:13" x14ac:dyDescent="0.3">
      <c r="B30" t="s">
        <v>52</v>
      </c>
      <c r="C30">
        <v>22.01</v>
      </c>
      <c r="D30">
        <v>0.05</v>
      </c>
      <c r="E30">
        <v>93.75</v>
      </c>
      <c r="F30">
        <v>97.28</v>
      </c>
      <c r="G30">
        <v>19.170000000000002</v>
      </c>
      <c r="H30">
        <v>0.46</v>
      </c>
      <c r="I30">
        <v>0</v>
      </c>
      <c r="J30">
        <v>0.09</v>
      </c>
      <c r="K30">
        <v>14672.65</v>
      </c>
      <c r="L30">
        <v>14672.65</v>
      </c>
      <c r="M30">
        <v>14672.65</v>
      </c>
    </row>
    <row r="31" spans="2:13" x14ac:dyDescent="0.3">
      <c r="B31" t="s">
        <v>53</v>
      </c>
      <c r="C31">
        <v>22.3</v>
      </c>
      <c r="D31">
        <v>0.04</v>
      </c>
      <c r="E31">
        <v>93.77</v>
      </c>
      <c r="F31">
        <v>97.28</v>
      </c>
      <c r="G31">
        <v>25.17</v>
      </c>
      <c r="H31">
        <v>0.02</v>
      </c>
      <c r="I31">
        <v>0</v>
      </c>
      <c r="J31">
        <v>6</v>
      </c>
      <c r="K31">
        <v>14672.65</v>
      </c>
      <c r="L31">
        <v>14672.65</v>
      </c>
      <c r="M31">
        <v>14672.65</v>
      </c>
    </row>
    <row r="32" spans="2:13" x14ac:dyDescent="0.3">
      <c r="B32" t="s">
        <v>54</v>
      </c>
      <c r="C32">
        <v>22.44</v>
      </c>
      <c r="D32">
        <v>0.04</v>
      </c>
      <c r="E32">
        <v>93.86</v>
      </c>
      <c r="F32">
        <v>97.29</v>
      </c>
      <c r="G32">
        <v>29.01</v>
      </c>
      <c r="H32">
        <v>0.09</v>
      </c>
      <c r="I32">
        <v>0.01</v>
      </c>
      <c r="J32">
        <v>3.84</v>
      </c>
      <c r="K32">
        <v>14672.65</v>
      </c>
      <c r="L32">
        <v>14672.65</v>
      </c>
      <c r="M32">
        <v>14672.65</v>
      </c>
    </row>
    <row r="33" spans="2:13" x14ac:dyDescent="0.3">
      <c r="B33" t="s">
        <v>55</v>
      </c>
      <c r="C33">
        <v>22.68</v>
      </c>
      <c r="D33">
        <v>0.04</v>
      </c>
      <c r="E33">
        <v>93.89</v>
      </c>
      <c r="F33">
        <v>97.29</v>
      </c>
      <c r="G33">
        <v>29.16</v>
      </c>
      <c r="H33">
        <v>0.03</v>
      </c>
      <c r="I33">
        <v>0</v>
      </c>
      <c r="J33">
        <v>0.15</v>
      </c>
      <c r="K33">
        <v>14672.65</v>
      </c>
      <c r="L33">
        <v>14672.65</v>
      </c>
      <c r="M33">
        <v>14672.65</v>
      </c>
    </row>
    <row r="34" spans="2:13" x14ac:dyDescent="0.3">
      <c r="B34" t="s">
        <v>56</v>
      </c>
      <c r="C34">
        <v>22.9</v>
      </c>
      <c r="D34">
        <v>0.04</v>
      </c>
      <c r="E34">
        <v>93.9</v>
      </c>
      <c r="F34">
        <v>97.3</v>
      </c>
      <c r="G34">
        <v>29.17</v>
      </c>
      <c r="H34">
        <v>0.01</v>
      </c>
      <c r="I34">
        <v>0</v>
      </c>
      <c r="J34">
        <v>0.01</v>
      </c>
      <c r="K34">
        <v>14672.65</v>
      </c>
      <c r="L34">
        <v>14672.65</v>
      </c>
      <c r="M34">
        <v>14672.65</v>
      </c>
    </row>
    <row r="35" spans="2:13" x14ac:dyDescent="0.3">
      <c r="B35" t="s">
        <v>57</v>
      </c>
      <c r="C35">
        <v>23.66</v>
      </c>
      <c r="D35">
        <v>0.04</v>
      </c>
      <c r="E35">
        <v>95.02</v>
      </c>
      <c r="F35">
        <v>97.3</v>
      </c>
      <c r="G35">
        <v>29.18</v>
      </c>
      <c r="H35">
        <v>1.1200000000000001</v>
      </c>
      <c r="I35">
        <v>0</v>
      </c>
      <c r="J35">
        <v>0.01</v>
      </c>
      <c r="K35">
        <v>14672.65</v>
      </c>
      <c r="L35">
        <v>14672.65</v>
      </c>
      <c r="M35">
        <v>14672.65</v>
      </c>
    </row>
    <row r="36" spans="2:13" x14ac:dyDescent="0.3">
      <c r="B36" t="s">
        <v>58</v>
      </c>
      <c r="C36">
        <v>24.09</v>
      </c>
      <c r="D36">
        <v>0.04</v>
      </c>
      <c r="E36">
        <v>95.03</v>
      </c>
      <c r="F36">
        <v>97.3</v>
      </c>
      <c r="G36">
        <v>29.19</v>
      </c>
      <c r="H36">
        <v>0.01</v>
      </c>
      <c r="I36">
        <v>0</v>
      </c>
      <c r="J36">
        <v>0.01</v>
      </c>
      <c r="K36">
        <v>14672.65</v>
      </c>
      <c r="L36">
        <v>14672.65</v>
      </c>
      <c r="M36">
        <v>14672.65</v>
      </c>
    </row>
    <row r="37" spans="2:13" x14ac:dyDescent="0.3">
      <c r="B37" t="s">
        <v>59</v>
      </c>
      <c r="C37">
        <v>24.97</v>
      </c>
      <c r="D37">
        <v>0.04</v>
      </c>
      <c r="E37">
        <v>95.19</v>
      </c>
      <c r="F37">
        <v>97.3</v>
      </c>
      <c r="G37">
        <v>34.049999999999997</v>
      </c>
      <c r="H37">
        <v>0.16</v>
      </c>
      <c r="I37">
        <v>0</v>
      </c>
      <c r="J37">
        <v>4.8600000000000003</v>
      </c>
      <c r="K37">
        <v>14672.65</v>
      </c>
      <c r="L37">
        <v>14672.65</v>
      </c>
      <c r="M37">
        <v>14672.65</v>
      </c>
    </row>
    <row r="38" spans="2:13" x14ac:dyDescent="0.3">
      <c r="B38" t="s">
        <v>60</v>
      </c>
      <c r="C38">
        <v>25.81</v>
      </c>
      <c r="D38">
        <v>0.04</v>
      </c>
      <c r="E38">
        <v>95.52</v>
      </c>
      <c r="F38">
        <v>97.3</v>
      </c>
      <c r="G38">
        <v>34.479999999999997</v>
      </c>
      <c r="H38">
        <v>0.33</v>
      </c>
      <c r="I38">
        <v>0</v>
      </c>
      <c r="J38">
        <v>0.43</v>
      </c>
      <c r="K38">
        <v>14672.65</v>
      </c>
      <c r="L38">
        <v>14672.65</v>
      </c>
      <c r="M38">
        <v>14672.65</v>
      </c>
    </row>
    <row r="39" spans="2:13" x14ac:dyDescent="0.3">
      <c r="B39" t="s">
        <v>61</v>
      </c>
      <c r="C39">
        <v>27.17</v>
      </c>
      <c r="D39">
        <v>0.04</v>
      </c>
      <c r="E39">
        <v>95.62</v>
      </c>
      <c r="F39">
        <v>97.3</v>
      </c>
      <c r="G39">
        <v>34.479999999999997</v>
      </c>
      <c r="H39">
        <v>0.09</v>
      </c>
      <c r="I39">
        <v>0</v>
      </c>
      <c r="J39">
        <v>0</v>
      </c>
      <c r="K39">
        <v>14672.65</v>
      </c>
      <c r="L39">
        <v>14672.65</v>
      </c>
      <c r="M39">
        <v>14672.65</v>
      </c>
    </row>
    <row r="40" spans="2:13" x14ac:dyDescent="0.3">
      <c r="B40" t="s">
        <v>62</v>
      </c>
      <c r="C40">
        <v>28.78</v>
      </c>
      <c r="D40">
        <v>0.03</v>
      </c>
      <c r="E40">
        <v>95.67</v>
      </c>
      <c r="F40">
        <v>97.31</v>
      </c>
      <c r="G40">
        <v>36.130000000000003</v>
      </c>
      <c r="H40">
        <v>0.06</v>
      </c>
      <c r="I40">
        <v>0.01</v>
      </c>
      <c r="J40">
        <v>1.65</v>
      </c>
      <c r="K40">
        <v>14672.65</v>
      </c>
      <c r="L40">
        <v>14672.65</v>
      </c>
      <c r="M40">
        <v>14672.65</v>
      </c>
    </row>
    <row r="41" spans="2:13" x14ac:dyDescent="0.3">
      <c r="B41" t="s">
        <v>63</v>
      </c>
      <c r="C41">
        <v>29.25</v>
      </c>
      <c r="D41">
        <v>0.03</v>
      </c>
      <c r="E41">
        <v>95.7</v>
      </c>
      <c r="F41">
        <v>97.31</v>
      </c>
      <c r="G41">
        <v>37.549999999999997</v>
      </c>
      <c r="H41">
        <v>0.03</v>
      </c>
      <c r="I41">
        <v>0</v>
      </c>
      <c r="J41">
        <v>1.42</v>
      </c>
      <c r="K41">
        <v>14672.65</v>
      </c>
      <c r="L41">
        <v>14672.65</v>
      </c>
      <c r="M41">
        <v>14672.65</v>
      </c>
    </row>
    <row r="42" spans="2:13" x14ac:dyDescent="0.3">
      <c r="B42" t="s">
        <v>64</v>
      </c>
      <c r="C42">
        <v>29.34</v>
      </c>
      <c r="D42">
        <v>0.03</v>
      </c>
      <c r="E42">
        <v>95.72</v>
      </c>
      <c r="F42">
        <v>97.31</v>
      </c>
      <c r="G42">
        <v>39.51</v>
      </c>
      <c r="H42">
        <v>0.01</v>
      </c>
      <c r="I42">
        <v>0</v>
      </c>
      <c r="J42">
        <v>1.96</v>
      </c>
      <c r="K42">
        <v>14672.65</v>
      </c>
      <c r="L42">
        <v>14672.65</v>
      </c>
      <c r="M42">
        <v>14672.65</v>
      </c>
    </row>
    <row r="43" spans="2:13" x14ac:dyDescent="0.3">
      <c r="B43" t="s">
        <v>65</v>
      </c>
      <c r="C43">
        <v>30.19</v>
      </c>
      <c r="D43">
        <v>0.03</v>
      </c>
      <c r="E43">
        <v>95.72</v>
      </c>
      <c r="F43">
        <v>97.44</v>
      </c>
      <c r="G43">
        <v>39.869999999999997</v>
      </c>
      <c r="H43">
        <v>0</v>
      </c>
      <c r="I43">
        <v>0.13</v>
      </c>
      <c r="J43">
        <v>0.36</v>
      </c>
      <c r="K43">
        <v>14672.65</v>
      </c>
      <c r="L43">
        <v>14672.65</v>
      </c>
      <c r="M43">
        <v>14672.65</v>
      </c>
    </row>
    <row r="44" spans="2:13" x14ac:dyDescent="0.3">
      <c r="B44" t="s">
        <v>66</v>
      </c>
      <c r="C44">
        <v>30.92</v>
      </c>
      <c r="D44">
        <v>0.03</v>
      </c>
      <c r="E44">
        <v>95.72</v>
      </c>
      <c r="F44">
        <v>97.45</v>
      </c>
      <c r="G44">
        <v>39.869999999999997</v>
      </c>
      <c r="H44">
        <v>0</v>
      </c>
      <c r="I44">
        <v>0.01</v>
      </c>
      <c r="J44">
        <v>0</v>
      </c>
      <c r="K44">
        <v>14672.65</v>
      </c>
      <c r="L44">
        <v>14672.65</v>
      </c>
      <c r="M44">
        <v>14672.65</v>
      </c>
    </row>
    <row r="45" spans="2:13" x14ac:dyDescent="0.3">
      <c r="B45" t="s">
        <v>67</v>
      </c>
      <c r="C45">
        <v>33.47</v>
      </c>
      <c r="D45">
        <v>0.03</v>
      </c>
      <c r="E45">
        <v>96.99</v>
      </c>
      <c r="F45">
        <v>97.45</v>
      </c>
      <c r="G45">
        <v>39.880000000000003</v>
      </c>
      <c r="H45">
        <v>1.27</v>
      </c>
      <c r="I45">
        <v>0</v>
      </c>
      <c r="J45">
        <v>0.01</v>
      </c>
      <c r="K45">
        <v>14672.65</v>
      </c>
      <c r="L45">
        <v>14672.65</v>
      </c>
      <c r="M45">
        <v>14672.65</v>
      </c>
    </row>
    <row r="46" spans="2:13" x14ac:dyDescent="0.3">
      <c r="B46" t="s">
        <v>68</v>
      </c>
      <c r="C46">
        <v>33.61</v>
      </c>
      <c r="D46">
        <v>0.03</v>
      </c>
      <c r="E46">
        <v>97.03</v>
      </c>
      <c r="F46">
        <v>97.49</v>
      </c>
      <c r="G46">
        <v>40.11</v>
      </c>
      <c r="H46">
        <v>0.04</v>
      </c>
      <c r="I46">
        <v>0.04</v>
      </c>
      <c r="J46">
        <v>0.23</v>
      </c>
      <c r="K46">
        <v>14672.65</v>
      </c>
      <c r="L46">
        <v>14672.65</v>
      </c>
      <c r="M46">
        <v>14672.65</v>
      </c>
    </row>
    <row r="47" spans="2:13" x14ac:dyDescent="0.3">
      <c r="B47" t="s">
        <v>69</v>
      </c>
      <c r="C47">
        <v>34.99</v>
      </c>
      <c r="D47">
        <v>0.03</v>
      </c>
      <c r="E47">
        <v>97.12</v>
      </c>
      <c r="F47">
        <v>97.49</v>
      </c>
      <c r="G47">
        <v>40.22</v>
      </c>
      <c r="H47">
        <v>0.09</v>
      </c>
      <c r="I47">
        <v>0</v>
      </c>
      <c r="J47">
        <v>0.11</v>
      </c>
      <c r="K47">
        <v>14672.65</v>
      </c>
      <c r="L47">
        <v>14672.65</v>
      </c>
      <c r="M47">
        <v>14672.65</v>
      </c>
    </row>
    <row r="48" spans="2:13" x14ac:dyDescent="0.3">
      <c r="B48" t="s">
        <v>70</v>
      </c>
      <c r="C48">
        <v>36.17</v>
      </c>
      <c r="D48">
        <v>0.03</v>
      </c>
      <c r="E48">
        <v>97.12</v>
      </c>
      <c r="F48">
        <v>97.51</v>
      </c>
      <c r="G48">
        <v>40.35</v>
      </c>
      <c r="H48">
        <v>0</v>
      </c>
      <c r="I48">
        <v>0.02</v>
      </c>
      <c r="J48">
        <v>0.13</v>
      </c>
      <c r="K48">
        <v>14672.65</v>
      </c>
      <c r="L48">
        <v>14672.65</v>
      </c>
      <c r="M48">
        <v>14672.65</v>
      </c>
    </row>
    <row r="49" spans="2:13" x14ac:dyDescent="0.3">
      <c r="B49" t="s">
        <v>71</v>
      </c>
      <c r="C49">
        <v>36.81</v>
      </c>
      <c r="D49">
        <v>0.03</v>
      </c>
      <c r="E49">
        <v>97.16</v>
      </c>
      <c r="F49">
        <v>97.51</v>
      </c>
      <c r="G49">
        <v>40.4</v>
      </c>
      <c r="H49">
        <v>0.04</v>
      </c>
      <c r="I49">
        <v>0</v>
      </c>
      <c r="J49">
        <v>0.05</v>
      </c>
      <c r="K49">
        <v>14672.65</v>
      </c>
      <c r="L49">
        <v>14672.65</v>
      </c>
      <c r="M49">
        <v>14672.65</v>
      </c>
    </row>
    <row r="50" spans="2:13" x14ac:dyDescent="0.3">
      <c r="B50" t="s">
        <v>72</v>
      </c>
      <c r="C50">
        <v>39.58</v>
      </c>
      <c r="D50">
        <v>0.03</v>
      </c>
      <c r="E50">
        <v>97.29</v>
      </c>
      <c r="F50">
        <v>97.51</v>
      </c>
      <c r="G50">
        <v>40.42</v>
      </c>
      <c r="H50">
        <v>0.13</v>
      </c>
      <c r="I50">
        <v>0</v>
      </c>
      <c r="J50">
        <v>0.02</v>
      </c>
      <c r="K50">
        <v>14672.65</v>
      </c>
      <c r="L50">
        <v>14672.65</v>
      </c>
      <c r="M50">
        <v>14672.65</v>
      </c>
    </row>
    <row r="51" spans="2:13" x14ac:dyDescent="0.3">
      <c r="B51" t="s">
        <v>73</v>
      </c>
      <c r="C51">
        <v>40.479999999999997</v>
      </c>
      <c r="D51">
        <v>0.02</v>
      </c>
      <c r="E51">
        <v>97.34</v>
      </c>
      <c r="F51">
        <v>97.51</v>
      </c>
      <c r="G51">
        <v>40.42</v>
      </c>
      <c r="H51">
        <v>0.05</v>
      </c>
      <c r="I51">
        <v>0</v>
      </c>
      <c r="J51">
        <v>0</v>
      </c>
      <c r="K51">
        <v>14672.65</v>
      </c>
      <c r="L51">
        <v>14672.65</v>
      </c>
      <c r="M51">
        <v>14672.65</v>
      </c>
    </row>
    <row r="52" spans="2:13" x14ac:dyDescent="0.3">
      <c r="B52" t="s">
        <v>74</v>
      </c>
      <c r="C52">
        <v>40.99</v>
      </c>
      <c r="D52">
        <v>0.02</v>
      </c>
      <c r="E52">
        <v>97.63</v>
      </c>
      <c r="F52">
        <v>97.51</v>
      </c>
      <c r="G52">
        <v>40.42</v>
      </c>
      <c r="H52">
        <v>0.28999999999999998</v>
      </c>
      <c r="I52">
        <v>0</v>
      </c>
      <c r="J52">
        <v>0</v>
      </c>
      <c r="K52">
        <v>14672.65</v>
      </c>
      <c r="L52">
        <v>14672.65</v>
      </c>
      <c r="M52">
        <v>14672.65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825B8-74BD-4A5F-8357-7D6B4F3F80E7}">
  <dimension ref="A1:G16"/>
  <sheetViews>
    <sheetView workbookViewId="0">
      <selection activeCell="K12" sqref="K12"/>
    </sheetView>
  </sheetViews>
  <sheetFormatPr baseColWidth="10" defaultColWidth="11.44140625" defaultRowHeight="14.4" x14ac:dyDescent="0.3"/>
  <sheetData>
    <row r="1" spans="1:7" x14ac:dyDescent="0.3">
      <c r="A1" t="s">
        <v>0</v>
      </c>
    </row>
    <row r="16" spans="1:7" x14ac:dyDescent="0.3">
      <c r="F16" t="s">
        <v>77</v>
      </c>
      <c r="G16" t="s">
        <v>78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9558-A88E-4B02-8554-14E37BFE6D70}">
  <dimension ref="B2:F10"/>
  <sheetViews>
    <sheetView workbookViewId="0">
      <selection activeCell="H18" sqref="H18"/>
    </sheetView>
  </sheetViews>
  <sheetFormatPr baseColWidth="10" defaultRowHeight="14.4" x14ac:dyDescent="0.3"/>
  <cols>
    <col min="3" max="3" width="12" bestFit="1" customWidth="1"/>
  </cols>
  <sheetData>
    <row r="2" spans="2:6" x14ac:dyDescent="0.3">
      <c r="B2" t="s">
        <v>79</v>
      </c>
    </row>
    <row r="4" spans="2:6" x14ac:dyDescent="0.3">
      <c r="B4" t="s">
        <v>80</v>
      </c>
      <c r="C4" s="5">
        <v>210000000000</v>
      </c>
      <c r="D4" t="s">
        <v>84</v>
      </c>
      <c r="F4" s="5">
        <f>C4</f>
        <v>210000000000</v>
      </c>
    </row>
    <row r="5" spans="2:6" x14ac:dyDescent="0.3">
      <c r="B5" t="s">
        <v>85</v>
      </c>
      <c r="C5">
        <f>8562.1/(100*100*100*100)</f>
        <v>8.5620999999999999E-5</v>
      </c>
      <c r="D5" t="s">
        <v>86</v>
      </c>
      <c r="F5" s="5">
        <v>8.5529060166666598E-5</v>
      </c>
    </row>
    <row r="6" spans="2:6" x14ac:dyDescent="0.3">
      <c r="B6" t="s">
        <v>81</v>
      </c>
      <c r="C6">
        <v>1000</v>
      </c>
      <c r="D6" t="s">
        <v>87</v>
      </c>
      <c r="F6">
        <f>C6</f>
        <v>1000</v>
      </c>
    </row>
    <row r="7" spans="2:6" x14ac:dyDescent="0.3">
      <c r="B7" t="s">
        <v>82</v>
      </c>
      <c r="C7">
        <v>5</v>
      </c>
      <c r="D7" t="s">
        <v>81</v>
      </c>
      <c r="F7">
        <f t="shared" ref="F7:F10" si="0">C7</f>
        <v>5</v>
      </c>
    </row>
    <row r="8" spans="2:6" x14ac:dyDescent="0.3">
      <c r="F8">
        <f t="shared" si="0"/>
        <v>0</v>
      </c>
    </row>
    <row r="9" spans="2:6" x14ac:dyDescent="0.3">
      <c r="B9" t="s">
        <v>83</v>
      </c>
      <c r="C9">
        <f>((3*C4*C5/(C6*C7^3))^0.5)/(2*PI())</f>
        <v>3.306172793646327</v>
      </c>
      <c r="D9" t="s">
        <v>88</v>
      </c>
      <c r="F9">
        <f>((3*F4*F5/(F6*F7^3))^0.5)/(2*PI())</f>
        <v>3.3043972326278004</v>
      </c>
    </row>
    <row r="10" spans="2:6" x14ac:dyDescent="0.3">
      <c r="C10">
        <f>1/C9</f>
        <v>0.30246452996097506</v>
      </c>
      <c r="D10" t="s">
        <v>89</v>
      </c>
      <c r="F10">
        <f>1/F9</f>
        <v>0.30262705407387008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modal analysis results no MPC</vt:lpstr>
      <vt:lpstr>modal analysis results</vt:lpstr>
      <vt:lpstr>modal analysis options</vt:lpstr>
      <vt:lpstr>validation analytique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BENKESSAS Sofien</dc:creator>
  <cp:keywords/>
  <dc:description/>
  <cp:lastModifiedBy>Sofien Benkessas</cp:lastModifiedBy>
  <cp:revision/>
  <dcterms:created xsi:type="dcterms:W3CDTF">2026-04-28T17:17:41Z</dcterms:created>
  <dcterms:modified xsi:type="dcterms:W3CDTF">2026-10-16T08:21:49Z</dcterms:modified>
  <cp:category/>
  <cp:contentStatus/>
</cp:coreProperties>
</file>